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 tabRatio="1000" firstSheet="1" activeTab="1"/>
  </bookViews>
  <sheets>
    <sheet name="stats" sheetId="1" r:id="rId1"/>
    <sheet name="summary" sheetId="2" r:id="rId2"/>
    <sheet name="details" sheetId="3" r:id="rId3"/>
  </sheets>
  <calcPr calcId="125725"/>
</workbook>
</file>

<file path=xl/calcChain.xml><?xml version="1.0" encoding="utf-8"?>
<calcChain xmlns="http://schemas.openxmlformats.org/spreadsheetml/2006/main">
  <c r="G28" i="3"/>
  <c r="E28"/>
  <c r="C28"/>
  <c r="I27"/>
  <c r="I28" s="1"/>
  <c r="H27"/>
  <c r="H28" s="1"/>
  <c r="G27"/>
  <c r="F27"/>
  <c r="F28" s="1"/>
  <c r="E27"/>
  <c r="D27"/>
  <c r="D28" s="1"/>
  <c r="C27"/>
  <c r="I26"/>
  <c r="G26"/>
  <c r="E26"/>
  <c r="D26"/>
  <c r="I25"/>
  <c r="H25"/>
  <c r="H26" s="1"/>
  <c r="G25"/>
  <c r="F25"/>
  <c r="F26" s="1"/>
  <c r="E25"/>
  <c r="C25"/>
  <c r="C26" s="1"/>
  <c r="I22"/>
  <c r="I23" s="1"/>
  <c r="H22"/>
  <c r="H23" s="1"/>
  <c r="G22"/>
  <c r="G23" s="1"/>
  <c r="F22"/>
  <c r="F23" s="1"/>
  <c r="E22"/>
  <c r="E23" s="1"/>
  <c r="C22"/>
  <c r="C23" s="1"/>
  <c r="I19"/>
  <c r="I20" s="1"/>
  <c r="H19"/>
  <c r="H20" s="1"/>
  <c r="G19"/>
  <c r="G20" s="1"/>
  <c r="F19"/>
  <c r="F20" s="1"/>
  <c r="E19"/>
  <c r="E20" s="1"/>
  <c r="D19"/>
  <c r="D20" s="1"/>
  <c r="C19"/>
  <c r="C20" s="1"/>
  <c r="J17"/>
  <c r="I16"/>
  <c r="I17" s="1"/>
  <c r="H16"/>
  <c r="H17" s="1"/>
  <c r="G16"/>
  <c r="G17" s="1"/>
  <c r="F16"/>
  <c r="F17" s="1"/>
  <c r="E16"/>
  <c r="E17" s="1"/>
  <c r="D16"/>
  <c r="D17" s="1"/>
  <c r="C16"/>
  <c r="C17" s="1"/>
  <c r="I13"/>
  <c r="I14" s="1"/>
  <c r="H13"/>
  <c r="H14" s="1"/>
  <c r="G13"/>
  <c r="G14" s="1"/>
  <c r="F13"/>
  <c r="F14" s="1"/>
  <c r="E13"/>
  <c r="E14" s="1"/>
  <c r="D13"/>
  <c r="D14" s="1"/>
  <c r="C13"/>
  <c r="C14" s="1"/>
  <c r="J10"/>
  <c r="J11" s="1"/>
  <c r="I10"/>
  <c r="I11" s="1"/>
  <c r="H10"/>
  <c r="H11" s="1"/>
  <c r="G10"/>
  <c r="G11" s="1"/>
  <c r="F10"/>
  <c r="F11" s="1"/>
  <c r="E10"/>
  <c r="E11" s="1"/>
  <c r="D10"/>
  <c r="D11" s="1"/>
  <c r="C10"/>
  <c r="C11" s="1"/>
  <c r="J7"/>
  <c r="J8" s="1"/>
  <c r="I7"/>
  <c r="I8" s="1"/>
  <c r="H7"/>
  <c r="H8" s="1"/>
  <c r="G7"/>
  <c r="G8" s="1"/>
  <c r="F7"/>
  <c r="F8" s="1"/>
  <c r="E7"/>
  <c r="E8" s="1"/>
  <c r="D7"/>
  <c r="D8" s="1"/>
  <c r="C7"/>
  <c r="C8" s="1"/>
  <c r="J4"/>
  <c r="J5" s="1"/>
  <c r="I4"/>
  <c r="I5" s="1"/>
  <c r="H4"/>
  <c r="H5" s="1"/>
  <c r="G4"/>
  <c r="G5" s="1"/>
  <c r="F4"/>
  <c r="F5" s="1"/>
  <c r="E4"/>
  <c r="E5" s="1"/>
  <c r="D4"/>
  <c r="D5" s="1"/>
  <c r="C4"/>
  <c r="C5" s="1"/>
  <c r="D3" i="2"/>
  <c r="D4"/>
  <c r="D5"/>
  <c r="D6"/>
  <c r="D7"/>
  <c r="D8"/>
  <c r="D2"/>
  <c r="Y9" i="1"/>
  <c r="X9"/>
  <c r="X4"/>
  <c r="Y4" s="1"/>
  <c r="X5"/>
  <c r="Y5" s="1"/>
  <c r="X6"/>
  <c r="Y6" s="1"/>
  <c r="X7"/>
  <c r="Y7" s="1"/>
  <c r="X8"/>
  <c r="Y8" s="1"/>
  <c r="Y3"/>
  <c r="X3"/>
  <c r="U4"/>
  <c r="V4" s="1"/>
  <c r="U5"/>
  <c r="V5" s="1"/>
  <c r="U6"/>
  <c r="V6" s="1"/>
  <c r="U7"/>
  <c r="V7" s="1"/>
  <c r="U8"/>
  <c r="V8" s="1"/>
  <c r="V3"/>
  <c r="U3"/>
  <c r="R4"/>
  <c r="S4" s="1"/>
  <c r="R5"/>
  <c r="S5" s="1"/>
  <c r="R6"/>
  <c r="S6" s="1"/>
  <c r="R7"/>
  <c r="S7" s="1"/>
  <c r="R8"/>
  <c r="S8" s="1"/>
  <c r="R9"/>
  <c r="S9" s="1"/>
  <c r="S3"/>
  <c r="R3"/>
  <c r="P10"/>
  <c r="P4"/>
  <c r="P3"/>
  <c r="O4"/>
  <c r="O5"/>
  <c r="P5" s="1"/>
  <c r="O6"/>
  <c r="P6" s="1"/>
  <c r="O7"/>
  <c r="P7" s="1"/>
  <c r="O8"/>
  <c r="P8" s="1"/>
  <c r="O9"/>
  <c r="P9" s="1"/>
  <c r="O3"/>
  <c r="M4"/>
  <c r="M5"/>
  <c r="M3"/>
  <c r="J4"/>
  <c r="J5"/>
  <c r="J6"/>
  <c r="J7"/>
  <c r="J8"/>
  <c r="J9"/>
  <c r="J10"/>
  <c r="J3"/>
  <c r="G4"/>
  <c r="G5"/>
  <c r="G6"/>
  <c r="G7"/>
  <c r="G8"/>
  <c r="G9"/>
  <c r="G10"/>
  <c r="G3"/>
  <c r="D4"/>
  <c r="D5"/>
  <c r="D6"/>
  <c r="D7"/>
  <c r="D8"/>
  <c r="D9"/>
  <c r="D10"/>
  <c r="D3"/>
  <c r="L4"/>
  <c r="L5"/>
  <c r="L6"/>
  <c r="M6" s="1"/>
  <c r="L7"/>
  <c r="M7" s="1"/>
  <c r="L8"/>
  <c r="M8" s="1"/>
  <c r="L9"/>
  <c r="M9" s="1"/>
  <c r="L3"/>
  <c r="I4"/>
  <c r="I5"/>
  <c r="I6"/>
  <c r="I7"/>
  <c r="I8"/>
  <c r="I9"/>
  <c r="I10"/>
  <c r="I3"/>
  <c r="F4"/>
  <c r="F5"/>
  <c r="F6"/>
  <c r="F7"/>
  <c r="F8"/>
  <c r="F9"/>
  <c r="F10"/>
  <c r="F3"/>
</calcChain>
</file>

<file path=xl/comments1.xml><?xml version="1.0" encoding="utf-8"?>
<comments xmlns="http://schemas.openxmlformats.org/spreadsheetml/2006/main">
  <authors>
    <author>Seth</author>
  </authors>
  <commentList>
    <comment ref="K2" authorId="0">
      <text>
        <r>
          <rPr>
            <b/>
            <sz val="8"/>
            <color indexed="81"/>
            <rFont val="Tahoma"/>
            <family val="2"/>
          </rPr>
          <t>Seth:</t>
        </r>
        <r>
          <rPr>
            <sz val="8"/>
            <color indexed="81"/>
            <rFont val="Tahoma"/>
            <family val="2"/>
          </rPr>
          <t xml:space="preserve">
Didn't get seconds at this stop so I just put everyone in the middle at :30 seconds.</t>
        </r>
      </text>
    </comment>
    <comment ref="P10" authorId="0">
      <text>
        <r>
          <rPr>
            <b/>
            <sz val="8"/>
            <color indexed="81"/>
            <rFont val="Tahoma"/>
            <family val="2"/>
          </rPr>
          <t>Seth:</t>
        </r>
        <r>
          <rPr>
            <sz val="8"/>
            <color indexed="81"/>
            <rFont val="Tahoma"/>
            <family val="2"/>
          </rPr>
          <t xml:space="preserve">
Average pace for last 2 legs</t>
        </r>
      </text>
    </comment>
  </commentList>
</comments>
</file>

<file path=xl/comments2.xml><?xml version="1.0" encoding="utf-8"?>
<comments xmlns="http://schemas.openxmlformats.org/spreadsheetml/2006/main">
  <authors>
    <author>Seth</author>
  </authors>
  <commentList>
    <comment ref="D9" authorId="0">
      <text>
        <r>
          <rPr>
            <sz val="8"/>
            <color indexed="81"/>
            <rFont val="Tahoma"/>
            <family val="2"/>
          </rPr>
          <t>Pace until Brunswick, but ran to Point of Rocks.</t>
        </r>
      </text>
    </comment>
  </commentList>
</comments>
</file>

<file path=xl/comments3.xml><?xml version="1.0" encoding="utf-8"?>
<comments xmlns="http://schemas.openxmlformats.org/spreadsheetml/2006/main">
  <authors>
    <author>Seth</author>
  </authors>
  <commentList>
    <comment ref="A12" authorId="0">
      <text>
        <r>
          <rPr>
            <b/>
            <sz val="8"/>
            <color indexed="81"/>
            <rFont val="Tahoma"/>
            <family val="2"/>
          </rPr>
          <t>Seth:</t>
        </r>
        <r>
          <rPr>
            <sz val="8"/>
            <color indexed="81"/>
            <rFont val="Tahoma"/>
            <family val="2"/>
          </rPr>
          <t xml:space="preserve">
I got the minute, not the second teams showed up at Lock 31 so I put everyone in the middle at :30 seconds.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>Seth:</t>
        </r>
        <r>
          <rPr>
            <sz val="8"/>
            <color indexed="81"/>
            <rFont val="Tahoma"/>
            <family val="2"/>
          </rPr>
          <t xml:space="preserve">
Average pace for the last two legs</t>
        </r>
      </text>
    </comment>
    <comment ref="D26" authorId="0">
      <text>
        <r>
          <rPr>
            <b/>
            <sz val="8"/>
            <color indexed="81"/>
            <rFont val="Tahoma"/>
            <family val="2"/>
          </rPr>
          <t>Seth:</t>
        </r>
        <r>
          <rPr>
            <sz val="8"/>
            <color indexed="81"/>
            <rFont val="Tahoma"/>
            <family val="2"/>
          </rPr>
          <t xml:space="preserve">
Average pace for the last two legs</t>
        </r>
      </text>
    </comment>
  </commentList>
</comments>
</file>

<file path=xl/sharedStrings.xml><?xml version="1.0" encoding="utf-8"?>
<sst xmlns="http://schemas.openxmlformats.org/spreadsheetml/2006/main" count="103" uniqueCount="36">
  <si>
    <t>Weak Stomach; Strong Legs</t>
  </si>
  <si>
    <t>I Pity the Fool!</t>
  </si>
  <si>
    <t>Run For-Us Run!</t>
  </si>
  <si>
    <t>Hughes</t>
  </si>
  <si>
    <t>I Love It When A Plan Comes Together!</t>
  </si>
  <si>
    <t>Running with Scissors</t>
  </si>
  <si>
    <t>Jay Kay</t>
  </si>
  <si>
    <t>Tokyo Titans</t>
  </si>
  <si>
    <t>Snyder's Landing</t>
  </si>
  <si>
    <t>Total time</t>
  </si>
  <si>
    <t>Individual time</t>
  </si>
  <si>
    <t>Lock 38</t>
  </si>
  <si>
    <t>Dargan Bend</t>
  </si>
  <si>
    <t>Lock 31</t>
  </si>
  <si>
    <t>Lock 30-Brunswick</t>
  </si>
  <si>
    <t>Point of Rocks</t>
  </si>
  <si>
    <t>Mouth of Monocacy</t>
  </si>
  <si>
    <t>Whites Ferry</t>
  </si>
  <si>
    <t>Average pace</t>
  </si>
  <si>
    <t>finished here - don't have time</t>
  </si>
  <si>
    <t>Place</t>
  </si>
  <si>
    <t>Team</t>
  </si>
  <si>
    <t>Total Time (h:mm:ss)</t>
  </si>
  <si>
    <t>Jay Kay - solo runner</t>
  </si>
  <si>
    <t>Tokyo Titans - solo runner</t>
  </si>
  <si>
    <t>DNF - ran 37+ miles!</t>
  </si>
  <si>
    <t xml:space="preserve"> </t>
  </si>
  <si>
    <t>Bib #</t>
  </si>
  <si>
    <t>Leg time</t>
  </si>
  <si>
    <t>Leg pace</t>
  </si>
  <si>
    <t>Finished</t>
  </si>
  <si>
    <t>here</t>
  </si>
  <si>
    <t>Monocacy</t>
  </si>
  <si>
    <t>Totals</t>
  </si>
  <si>
    <t>Time</t>
  </si>
  <si>
    <t>Pace</t>
  </si>
</sst>
</file>

<file path=xl/styles.xml><?xml version="1.0" encoding="utf-8"?>
<styleSheet xmlns="http://schemas.openxmlformats.org/spreadsheetml/2006/main">
  <numFmts count="2">
    <numFmt numFmtId="164" formatCode="h:mm:ss;@"/>
    <numFmt numFmtId="165" formatCode="[h]:mm:ss;@"/>
  </numFmts>
  <fonts count="5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21" fontId="0" fillId="0" borderId="0" xfId="0" applyNumberFormat="1"/>
    <xf numFmtId="165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21" fontId="0" fillId="0" borderId="4" xfId="0" applyNumberFormat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1" fontId="0" fillId="0" borderId="6" xfId="0" applyNumberFormat="1" applyBorder="1" applyAlignment="1">
      <alignment horizontal="center"/>
    </xf>
    <xf numFmtId="21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1" fontId="0" fillId="0" borderId="5" xfId="0" applyNumberFormat="1" applyBorder="1" applyAlignment="1">
      <alignment horizontal="center"/>
    </xf>
    <xf numFmtId="21" fontId="0" fillId="0" borderId="8" xfId="0" applyNumberFormat="1" applyBorder="1" applyAlignment="1">
      <alignment horizontal="center"/>
    </xf>
    <xf numFmtId="21" fontId="0" fillId="0" borderId="6" xfId="0" applyNumberForma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21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21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21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pane xSplit="4125" activePane="topRight"/>
      <selection activeCell="A8" sqref="A8"/>
      <selection pane="topRight" activeCell="A8" sqref="A8"/>
    </sheetView>
  </sheetViews>
  <sheetFormatPr defaultRowHeight="15"/>
  <cols>
    <col min="1" max="1" width="36" bestFit="1" customWidth="1"/>
    <col min="2" max="2" width="10" style="1" bestFit="1" customWidth="1"/>
    <col min="3" max="3" width="14.5703125" style="1" bestFit="1" customWidth="1"/>
    <col min="4" max="4" width="12.85546875" style="1" bestFit="1" customWidth="1"/>
    <col min="5" max="5" width="10" style="1" bestFit="1" customWidth="1"/>
    <col min="6" max="6" width="14.5703125" style="1" bestFit="1" customWidth="1"/>
    <col min="7" max="7" width="12.85546875" style="1" bestFit="1" customWidth="1"/>
    <col min="8" max="8" width="10" style="1" bestFit="1" customWidth="1"/>
    <col min="9" max="9" width="14.5703125" style="1" bestFit="1" customWidth="1"/>
    <col min="10" max="10" width="12.85546875" style="1" bestFit="1" customWidth="1"/>
    <col min="11" max="11" width="10" style="1" bestFit="1" customWidth="1"/>
    <col min="12" max="12" width="14.5703125" style="1" bestFit="1" customWidth="1"/>
    <col min="13" max="13" width="12.85546875" style="1" bestFit="1" customWidth="1"/>
    <col min="14" max="14" width="10" style="1" bestFit="1" customWidth="1"/>
    <col min="15" max="15" width="14.5703125" style="1" bestFit="1" customWidth="1"/>
    <col min="16" max="16" width="12.85546875" style="1" bestFit="1" customWidth="1"/>
    <col min="17" max="17" width="10" style="1" customWidth="1"/>
    <col min="18" max="18" width="14.5703125" style="1" bestFit="1" customWidth="1"/>
    <col min="19" max="19" width="12.85546875" style="1" bestFit="1" customWidth="1"/>
    <col min="20" max="20" width="10" style="1" bestFit="1" customWidth="1"/>
    <col min="21" max="21" width="14.5703125" style="1" bestFit="1" customWidth="1"/>
    <col min="22" max="22" width="12.85546875" style="1" bestFit="1" customWidth="1"/>
    <col min="23" max="23" width="10" style="1" bestFit="1" customWidth="1"/>
    <col min="24" max="24" width="14.5703125" style="1" bestFit="1" customWidth="1"/>
    <col min="25" max="25" width="12.85546875" style="1" bestFit="1" customWidth="1"/>
  </cols>
  <sheetData>
    <row r="1" spans="1:25">
      <c r="B1" s="17" t="s">
        <v>8</v>
      </c>
      <c r="C1" s="18"/>
      <c r="D1" s="19"/>
      <c r="E1" s="17" t="s">
        <v>11</v>
      </c>
      <c r="F1" s="18"/>
      <c r="G1" s="19"/>
      <c r="H1" s="17" t="s">
        <v>12</v>
      </c>
      <c r="I1" s="18"/>
      <c r="J1" s="19"/>
      <c r="K1" s="17" t="s">
        <v>13</v>
      </c>
      <c r="L1" s="18"/>
      <c r="M1" s="19"/>
      <c r="N1" s="17" t="s">
        <v>14</v>
      </c>
      <c r="O1" s="18"/>
      <c r="P1" s="19"/>
      <c r="Q1" s="17" t="s">
        <v>15</v>
      </c>
      <c r="R1" s="18"/>
      <c r="S1" s="19"/>
      <c r="T1" s="17" t="s">
        <v>16</v>
      </c>
      <c r="U1" s="18"/>
      <c r="V1" s="19"/>
      <c r="W1" s="17" t="s">
        <v>17</v>
      </c>
      <c r="X1" s="18"/>
      <c r="Y1" s="19"/>
    </row>
    <row r="2" spans="1:25">
      <c r="B2" s="4" t="s">
        <v>9</v>
      </c>
      <c r="C2" s="5" t="s">
        <v>10</v>
      </c>
      <c r="D2" s="6" t="s">
        <v>18</v>
      </c>
      <c r="E2" s="4" t="s">
        <v>9</v>
      </c>
      <c r="F2" s="5" t="s">
        <v>10</v>
      </c>
      <c r="G2" s="6" t="s">
        <v>18</v>
      </c>
      <c r="H2" s="4" t="s">
        <v>9</v>
      </c>
      <c r="I2" s="5" t="s">
        <v>10</v>
      </c>
      <c r="J2" s="6" t="s">
        <v>18</v>
      </c>
      <c r="K2" s="4" t="s">
        <v>9</v>
      </c>
      <c r="L2" s="5" t="s">
        <v>10</v>
      </c>
      <c r="M2" s="6" t="s">
        <v>18</v>
      </c>
      <c r="N2" s="4" t="s">
        <v>9</v>
      </c>
      <c r="O2" s="5" t="s">
        <v>10</v>
      </c>
      <c r="P2" s="6" t="s">
        <v>18</v>
      </c>
      <c r="Q2" s="4" t="s">
        <v>9</v>
      </c>
      <c r="R2" s="5" t="s">
        <v>10</v>
      </c>
      <c r="S2" s="6" t="s">
        <v>18</v>
      </c>
      <c r="T2" s="4" t="s">
        <v>9</v>
      </c>
      <c r="U2" s="5" t="s">
        <v>10</v>
      </c>
      <c r="V2" s="6" t="s">
        <v>18</v>
      </c>
      <c r="W2" s="4" t="s">
        <v>9</v>
      </c>
      <c r="X2" s="5" t="s">
        <v>10</v>
      </c>
      <c r="Y2" s="6" t="s">
        <v>18</v>
      </c>
    </row>
    <row r="3" spans="1:25">
      <c r="A3" t="s">
        <v>0</v>
      </c>
      <c r="B3" s="7">
        <v>4.6759259259259257E-2</v>
      </c>
      <c r="C3" s="8">
        <v>4.6759259259259257E-2</v>
      </c>
      <c r="D3" s="9">
        <f>C3/8.6</f>
        <v>5.4371231696813092E-3</v>
      </c>
      <c r="E3" s="7">
        <v>8.2326388888888893E-2</v>
      </c>
      <c r="F3" s="8">
        <f t="shared" ref="F3:F10" si="0">E3-B3</f>
        <v>3.5567129629629636E-2</v>
      </c>
      <c r="G3" s="13">
        <f>F3/4.4</f>
        <v>8.0834385521885536E-3</v>
      </c>
      <c r="H3" s="7">
        <v>0.13217592592592592</v>
      </c>
      <c r="I3" s="8">
        <f>H3-E3</f>
        <v>4.9849537037037026E-2</v>
      </c>
      <c r="J3" s="13">
        <f>I3/7.7</f>
        <v>6.4739658489658472E-3</v>
      </c>
      <c r="K3" s="7">
        <v>0.17465277777777777</v>
      </c>
      <c r="L3" s="8">
        <f>K3-H3</f>
        <v>4.2476851851851849E-2</v>
      </c>
      <c r="M3" s="13">
        <f>L3/6.8</f>
        <v>6.2465958605664486E-3</v>
      </c>
      <c r="N3" s="7">
        <v>0.20439814814814816</v>
      </c>
      <c r="O3" s="8">
        <f>N3-K3</f>
        <v>2.9745370370370394E-2</v>
      </c>
      <c r="P3" s="13">
        <f>O3/3</f>
        <v>9.9151234567901314E-3</v>
      </c>
      <c r="Q3" s="7">
        <v>0.24194444444444443</v>
      </c>
      <c r="R3" s="8">
        <f>Q3-N3</f>
        <v>3.7546296296296272E-2</v>
      </c>
      <c r="S3" s="13">
        <f>R3/6.8</f>
        <v>5.5215141612200399E-3</v>
      </c>
      <c r="T3" s="7">
        <v>0.27719907407407407</v>
      </c>
      <c r="U3" s="8">
        <f>T3-Q3</f>
        <v>3.5254629629629636E-2</v>
      </c>
      <c r="V3" s="13">
        <f>U3/6.2</f>
        <v>5.686230585424135E-3</v>
      </c>
      <c r="W3" s="7">
        <v>0.3130324074074074</v>
      </c>
      <c r="X3" s="8">
        <f>W3-T3</f>
        <v>3.5833333333333328E-2</v>
      </c>
      <c r="Y3" s="13">
        <f>X3/6.3</f>
        <v>5.687830687830687E-3</v>
      </c>
    </row>
    <row r="4" spans="1:25">
      <c r="A4" t="s">
        <v>1</v>
      </c>
      <c r="B4" s="7">
        <v>4.4224537037037041E-2</v>
      </c>
      <c r="C4" s="8">
        <v>4.4224537037037041E-2</v>
      </c>
      <c r="D4" s="9">
        <f t="shared" ref="D4:D10" si="1">C4/8.6</f>
        <v>5.1423880275624466E-3</v>
      </c>
      <c r="E4" s="7">
        <v>7.5266203703703696E-2</v>
      </c>
      <c r="F4" s="8">
        <f t="shared" si="0"/>
        <v>3.1041666666666655E-2</v>
      </c>
      <c r="G4" s="13">
        <f t="shared" ref="G4:G10" si="2">F4/4.4</f>
        <v>7.0549242424242393E-3</v>
      </c>
      <c r="H4" s="7">
        <v>0.12291666666666667</v>
      </c>
      <c r="I4" s="8">
        <f t="shared" ref="I4:I10" si="3">H4-E4</f>
        <v>4.7650462962962978E-2</v>
      </c>
      <c r="J4" s="13">
        <f t="shared" ref="J4:J10" si="4">I4/7.7</f>
        <v>6.188371813371815E-3</v>
      </c>
      <c r="K4" s="7">
        <v>0.16006944444444446</v>
      </c>
      <c r="L4" s="8">
        <f t="shared" ref="L4:L9" si="5">K4-H4</f>
        <v>3.7152777777777785E-2</v>
      </c>
      <c r="M4" s="13">
        <f t="shared" ref="M4:M9" si="6">L4/6.8</f>
        <v>5.4636437908496746E-3</v>
      </c>
      <c r="N4" s="7">
        <v>0.1875</v>
      </c>
      <c r="O4" s="8">
        <f t="shared" ref="O4:O9" si="7">N4-K4</f>
        <v>2.7430555555555541E-2</v>
      </c>
      <c r="P4" s="13">
        <f t="shared" ref="P4:P9" si="8">O4/3</f>
        <v>9.1435185185185144E-3</v>
      </c>
      <c r="Q4" s="7">
        <v>0.2268287037037037</v>
      </c>
      <c r="R4" s="8">
        <f t="shared" ref="R4:R9" si="9">Q4-N4</f>
        <v>3.9328703703703699E-2</v>
      </c>
      <c r="S4" s="13">
        <f t="shared" ref="S4:S9" si="10">R4/6.8</f>
        <v>5.783632897603485E-3</v>
      </c>
      <c r="T4" s="7">
        <v>0.26552083333333332</v>
      </c>
      <c r="U4" s="8">
        <f t="shared" ref="U4:U8" si="11">T4-Q4</f>
        <v>3.8692129629629618E-2</v>
      </c>
      <c r="V4" s="13">
        <f t="shared" ref="V4:V8" si="12">U4/6.2</f>
        <v>6.2406660692950998E-3</v>
      </c>
      <c r="W4" s="7">
        <v>0.31869212962962962</v>
      </c>
      <c r="X4" s="8">
        <f t="shared" ref="X4:X8" si="13">W4-T4</f>
        <v>5.31712962962963E-2</v>
      </c>
      <c r="Y4" s="13">
        <f t="shared" ref="Y4:Y8" si="14">X4/6.3</f>
        <v>8.4398883009994125E-3</v>
      </c>
    </row>
    <row r="5" spans="1:25">
      <c r="A5" t="s">
        <v>2</v>
      </c>
      <c r="B5" s="7">
        <v>5.9976851851851858E-2</v>
      </c>
      <c r="C5" s="8">
        <v>5.9976851851851858E-2</v>
      </c>
      <c r="D5" s="9">
        <f t="shared" si="1"/>
        <v>6.9740525409130068E-3</v>
      </c>
      <c r="E5" s="7">
        <v>9.5787037037037046E-2</v>
      </c>
      <c r="F5" s="8">
        <f t="shared" si="0"/>
        <v>3.5810185185185188E-2</v>
      </c>
      <c r="G5" s="13">
        <f t="shared" si="2"/>
        <v>8.1386784511784504E-3</v>
      </c>
      <c r="H5" s="7">
        <v>0.14340277777777777</v>
      </c>
      <c r="I5" s="8">
        <f t="shared" si="3"/>
        <v>4.7615740740740722E-2</v>
      </c>
      <c r="J5" s="13">
        <f t="shared" si="4"/>
        <v>6.1838624338624313E-3</v>
      </c>
      <c r="K5" s="7">
        <v>0.18784722222222219</v>
      </c>
      <c r="L5" s="8">
        <f t="shared" si="5"/>
        <v>4.4444444444444425E-2</v>
      </c>
      <c r="M5" s="13">
        <f t="shared" si="6"/>
        <v>6.5359477124182982E-3</v>
      </c>
      <c r="N5" s="7">
        <v>0.20833333333333334</v>
      </c>
      <c r="O5" s="8">
        <f t="shared" si="7"/>
        <v>2.0486111111111149E-2</v>
      </c>
      <c r="P5" s="13">
        <f t="shared" si="8"/>
        <v>6.8287037037037162E-3</v>
      </c>
      <c r="Q5" s="7">
        <v>0.25763888888888892</v>
      </c>
      <c r="R5" s="8">
        <f t="shared" si="9"/>
        <v>4.9305555555555575E-2</v>
      </c>
      <c r="S5" s="13">
        <f t="shared" si="10"/>
        <v>7.2508169934640552E-3</v>
      </c>
      <c r="T5" s="7">
        <v>0.29922453703703705</v>
      </c>
      <c r="U5" s="8">
        <f t="shared" si="11"/>
        <v>4.1585648148148135E-2</v>
      </c>
      <c r="V5" s="13">
        <f t="shared" si="12"/>
        <v>6.7073626045400219E-3</v>
      </c>
      <c r="W5" s="7">
        <v>0.33339120370370368</v>
      </c>
      <c r="X5" s="8">
        <f t="shared" si="13"/>
        <v>3.4166666666666623E-2</v>
      </c>
      <c r="Y5" s="13">
        <f t="shared" si="14"/>
        <v>5.4232804232804167E-3</v>
      </c>
    </row>
    <row r="6" spans="1:25">
      <c r="A6" t="s">
        <v>3</v>
      </c>
      <c r="B6" s="7">
        <v>5.590277777777778E-2</v>
      </c>
      <c r="C6" s="8">
        <v>5.590277777777778E-2</v>
      </c>
      <c r="D6" s="9">
        <f t="shared" si="1"/>
        <v>6.5003229974160215E-3</v>
      </c>
      <c r="E6" s="7">
        <v>8.2962962962962961E-2</v>
      </c>
      <c r="F6" s="8">
        <f t="shared" si="0"/>
        <v>2.706018518518518E-2</v>
      </c>
      <c r="G6" s="13">
        <f t="shared" si="2"/>
        <v>6.1500420875420861E-3</v>
      </c>
      <c r="H6" s="7">
        <v>0.1232638888888889</v>
      </c>
      <c r="I6" s="8">
        <f t="shared" si="3"/>
        <v>4.0300925925925934E-2</v>
      </c>
      <c r="J6" s="13">
        <f t="shared" si="4"/>
        <v>5.2338864838864848E-3</v>
      </c>
      <c r="K6" s="7">
        <v>0.16493055555555555</v>
      </c>
      <c r="L6" s="8">
        <f t="shared" si="5"/>
        <v>4.1666666666666657E-2</v>
      </c>
      <c r="M6" s="13">
        <f t="shared" si="6"/>
        <v>6.1274509803921559E-3</v>
      </c>
      <c r="N6" s="7">
        <v>0.18993055555555557</v>
      </c>
      <c r="O6" s="8">
        <f t="shared" si="7"/>
        <v>2.5000000000000022E-2</v>
      </c>
      <c r="P6" s="13">
        <f t="shared" si="8"/>
        <v>8.3333333333333402E-3</v>
      </c>
      <c r="Q6" s="7">
        <v>0.2330439814814815</v>
      </c>
      <c r="R6" s="8">
        <f t="shared" si="9"/>
        <v>4.311342592592593E-2</v>
      </c>
      <c r="S6" s="13">
        <f t="shared" si="10"/>
        <v>6.3402096949891074E-3</v>
      </c>
      <c r="T6" s="7">
        <v>0.2895138888888889</v>
      </c>
      <c r="U6" s="8">
        <f t="shared" si="11"/>
        <v>5.6469907407407399E-2</v>
      </c>
      <c r="V6" s="13">
        <f t="shared" si="12"/>
        <v>9.1080495818399027E-3</v>
      </c>
      <c r="W6" s="7">
        <v>0.33408564814814817</v>
      </c>
      <c r="X6" s="8">
        <f t="shared" si="13"/>
        <v>4.4571759259259269E-2</v>
      </c>
      <c r="Y6" s="13">
        <f t="shared" si="14"/>
        <v>7.0748824221046457E-3</v>
      </c>
    </row>
    <row r="7" spans="1:25">
      <c r="A7" t="s">
        <v>4</v>
      </c>
      <c r="B7" s="7">
        <v>5.9189814814814813E-2</v>
      </c>
      <c r="C7" s="8">
        <v>5.9189814814814813E-2</v>
      </c>
      <c r="D7" s="9">
        <f t="shared" si="1"/>
        <v>6.8825366063738156E-3</v>
      </c>
      <c r="E7" s="7">
        <v>9.6319444444444444E-2</v>
      </c>
      <c r="F7" s="8">
        <f t="shared" si="0"/>
        <v>3.712962962962963E-2</v>
      </c>
      <c r="G7" s="13">
        <f t="shared" si="2"/>
        <v>8.438552188552188E-3</v>
      </c>
      <c r="H7" s="7">
        <v>0.14270833333333333</v>
      </c>
      <c r="I7" s="8">
        <f t="shared" si="3"/>
        <v>4.6388888888888882E-2</v>
      </c>
      <c r="J7" s="13">
        <f t="shared" si="4"/>
        <v>6.0245310245310236E-3</v>
      </c>
      <c r="K7" s="7">
        <v>0.18368055555555554</v>
      </c>
      <c r="L7" s="8">
        <f t="shared" si="5"/>
        <v>4.0972222222222215E-2</v>
      </c>
      <c r="M7" s="13">
        <f t="shared" si="6"/>
        <v>6.0253267973856203E-3</v>
      </c>
      <c r="N7" s="7">
        <v>0.21006944444444445</v>
      </c>
      <c r="O7" s="8">
        <f t="shared" si="7"/>
        <v>2.6388888888888906E-2</v>
      </c>
      <c r="P7" s="13">
        <f t="shared" si="8"/>
        <v>8.7962962962963021E-3</v>
      </c>
      <c r="Q7" s="7">
        <v>0.2495138888888889</v>
      </c>
      <c r="R7" s="8">
        <f t="shared" si="9"/>
        <v>3.9444444444444449E-2</v>
      </c>
      <c r="S7" s="13">
        <f t="shared" si="10"/>
        <v>5.8006535947712429E-3</v>
      </c>
      <c r="T7" s="7">
        <v>0.2964236111111111</v>
      </c>
      <c r="U7" s="8">
        <f t="shared" si="11"/>
        <v>4.69097222222222E-2</v>
      </c>
      <c r="V7" s="13">
        <f t="shared" si="12"/>
        <v>7.5660842293906773E-3</v>
      </c>
      <c r="W7" s="7">
        <v>0.33634259259259264</v>
      </c>
      <c r="X7" s="8">
        <f t="shared" si="13"/>
        <v>3.9918981481481541E-2</v>
      </c>
      <c r="Y7" s="13">
        <f t="shared" si="14"/>
        <v>6.3363462669018319E-3</v>
      </c>
    </row>
    <row r="8" spans="1:25">
      <c r="A8" t="s">
        <v>5</v>
      </c>
      <c r="B8" s="7">
        <v>5.2835648148148145E-2</v>
      </c>
      <c r="C8" s="8">
        <v>5.2835648148148145E-2</v>
      </c>
      <c r="D8" s="9">
        <f t="shared" si="1"/>
        <v>6.1436800172265287E-3</v>
      </c>
      <c r="E8" s="7">
        <v>8.2210648148148144E-2</v>
      </c>
      <c r="F8" s="8">
        <f t="shared" si="0"/>
        <v>2.9374999999999998E-2</v>
      </c>
      <c r="G8" s="13">
        <f t="shared" si="2"/>
        <v>6.6761363636363624E-3</v>
      </c>
      <c r="H8" s="7">
        <v>0.13292824074074075</v>
      </c>
      <c r="I8" s="8">
        <f t="shared" si="3"/>
        <v>5.0717592592592606E-2</v>
      </c>
      <c r="J8" s="13">
        <f t="shared" si="4"/>
        <v>6.5867003367003386E-3</v>
      </c>
      <c r="K8" s="7">
        <v>0.19826388888888888</v>
      </c>
      <c r="L8" s="8">
        <f t="shared" si="5"/>
        <v>6.5335648148148129E-2</v>
      </c>
      <c r="M8" s="13">
        <f t="shared" si="6"/>
        <v>9.6081835511982547E-3</v>
      </c>
      <c r="N8" s="7">
        <v>0.21755787037037036</v>
      </c>
      <c r="O8" s="8">
        <f t="shared" si="7"/>
        <v>1.9293981481481481E-2</v>
      </c>
      <c r="P8" s="13">
        <f t="shared" si="8"/>
        <v>6.4313271604938271E-3</v>
      </c>
      <c r="Q8" s="7">
        <v>0.26204861111111111</v>
      </c>
      <c r="R8" s="8">
        <f t="shared" si="9"/>
        <v>4.4490740740740747E-2</v>
      </c>
      <c r="S8" s="13">
        <f t="shared" si="10"/>
        <v>6.5427559912854044E-3</v>
      </c>
      <c r="T8" s="7">
        <v>0.31722222222222224</v>
      </c>
      <c r="U8" s="8">
        <f t="shared" si="11"/>
        <v>5.5173611111111132E-2</v>
      </c>
      <c r="V8" s="13">
        <f t="shared" si="12"/>
        <v>8.8989695340501822E-3</v>
      </c>
      <c r="W8" s="7">
        <v>0.36967592592592591</v>
      </c>
      <c r="X8" s="8">
        <f t="shared" si="13"/>
        <v>5.2453703703703669E-2</v>
      </c>
      <c r="Y8" s="13">
        <f t="shared" si="14"/>
        <v>8.3259847148735994E-3</v>
      </c>
    </row>
    <row r="9" spans="1:25">
      <c r="A9" t="s">
        <v>6</v>
      </c>
      <c r="B9" s="7">
        <v>5.7754629629629628E-2</v>
      </c>
      <c r="C9" s="8">
        <v>5.7754629629629628E-2</v>
      </c>
      <c r="D9" s="9">
        <f t="shared" si="1"/>
        <v>6.7156546080964687E-3</v>
      </c>
      <c r="E9" s="7">
        <v>8.6631944444444442E-2</v>
      </c>
      <c r="F9" s="8">
        <f t="shared" si="0"/>
        <v>2.8877314814814814E-2</v>
      </c>
      <c r="G9" s="13">
        <f t="shared" si="2"/>
        <v>6.5630260942760935E-3</v>
      </c>
      <c r="H9" s="7">
        <v>0.14270833333333333</v>
      </c>
      <c r="I9" s="8">
        <f t="shared" si="3"/>
        <v>5.6076388888888884E-2</v>
      </c>
      <c r="J9" s="13">
        <f t="shared" si="4"/>
        <v>7.2826479076479071E-3</v>
      </c>
      <c r="K9" s="7">
        <v>0.19270833333333334</v>
      </c>
      <c r="L9" s="8">
        <f t="shared" si="5"/>
        <v>5.0000000000000017E-2</v>
      </c>
      <c r="M9" s="13">
        <f t="shared" si="6"/>
        <v>7.3529411764705907E-3</v>
      </c>
      <c r="N9" s="7">
        <v>0.2162037037037037</v>
      </c>
      <c r="O9" s="8">
        <f t="shared" si="7"/>
        <v>2.3495370370370361E-2</v>
      </c>
      <c r="P9" s="13">
        <f t="shared" si="8"/>
        <v>7.8317901234567864E-3</v>
      </c>
      <c r="Q9" s="7">
        <v>0.28260416666666666</v>
      </c>
      <c r="R9" s="8">
        <f t="shared" si="9"/>
        <v>6.6400462962962953E-2</v>
      </c>
      <c r="S9" s="13">
        <f t="shared" si="10"/>
        <v>9.7647739651416116E-3</v>
      </c>
      <c r="T9" s="7"/>
      <c r="U9" s="8"/>
      <c r="V9" s="13"/>
      <c r="W9" s="7">
        <v>0.39559027777777778</v>
      </c>
      <c r="X9" s="8">
        <f>W9-Q9</f>
        <v>0.11298611111111112</v>
      </c>
      <c r="Y9" s="13">
        <f>X9/(6.8+6.2)</f>
        <v>8.6912393162393176E-3</v>
      </c>
    </row>
    <row r="10" spans="1:25" ht="15.75" thickBot="1">
      <c r="A10" t="s">
        <v>7</v>
      </c>
      <c r="B10" s="10">
        <v>6.6782407407407415E-2</v>
      </c>
      <c r="C10" s="11">
        <v>6.6782407407407415E-2</v>
      </c>
      <c r="D10" s="12">
        <f t="shared" si="1"/>
        <v>7.7653962101636529E-3</v>
      </c>
      <c r="E10" s="10">
        <v>0.10282407407407407</v>
      </c>
      <c r="F10" s="11">
        <f t="shared" si="0"/>
        <v>3.6041666666666652E-2</v>
      </c>
      <c r="G10" s="14">
        <f t="shared" si="2"/>
        <v>8.1912878787878743E-3</v>
      </c>
      <c r="H10" s="10">
        <v>0.17048611111111112</v>
      </c>
      <c r="I10" s="11">
        <f t="shared" si="3"/>
        <v>6.7662037037037048E-2</v>
      </c>
      <c r="J10" s="14">
        <f t="shared" si="4"/>
        <v>8.787277537277538E-3</v>
      </c>
      <c r="K10" s="10"/>
      <c r="L10" s="11"/>
      <c r="M10" s="14"/>
      <c r="N10" s="10">
        <v>0.265625</v>
      </c>
      <c r="O10" s="11"/>
      <c r="P10" s="14">
        <f>(N10-H10)/(6.8+3)</f>
        <v>9.7080498866213144E-3</v>
      </c>
      <c r="Q10" s="15" t="s">
        <v>19</v>
      </c>
      <c r="R10" s="11"/>
      <c r="S10" s="14"/>
      <c r="T10" s="10"/>
      <c r="U10" s="11"/>
      <c r="V10" s="14"/>
      <c r="W10" s="10"/>
      <c r="X10" s="11"/>
      <c r="Y10" s="16"/>
    </row>
  </sheetData>
  <mergeCells count="8">
    <mergeCell ref="B1:D1"/>
    <mergeCell ref="E1:G1"/>
    <mergeCell ref="W1:Y1"/>
    <mergeCell ref="T1:V1"/>
    <mergeCell ref="Q1:S1"/>
    <mergeCell ref="N1:P1"/>
    <mergeCell ref="K1:M1"/>
    <mergeCell ref="H1:J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C11" sqref="C11"/>
    </sheetView>
  </sheetViews>
  <sheetFormatPr defaultRowHeight="15"/>
  <cols>
    <col min="2" max="2" width="36" bestFit="1" customWidth="1"/>
    <col min="3" max="3" width="19.85546875" bestFit="1" customWidth="1"/>
  </cols>
  <sheetData>
    <row r="1" spans="1:4">
      <c r="A1" t="s">
        <v>20</v>
      </c>
      <c r="B1" t="s">
        <v>21</v>
      </c>
      <c r="C1" t="s">
        <v>22</v>
      </c>
      <c r="D1" t="s">
        <v>18</v>
      </c>
    </row>
    <row r="2" spans="1:4">
      <c r="A2">
        <v>1</v>
      </c>
      <c r="B2" t="s">
        <v>0</v>
      </c>
      <c r="C2" s="2">
        <v>0.3130324074074074</v>
      </c>
      <c r="D2" s="2">
        <f>C2/49.8</f>
        <v>6.2857913134017557E-3</v>
      </c>
    </row>
    <row r="3" spans="1:4">
      <c r="A3">
        <v>2</v>
      </c>
      <c r="B3" t="s">
        <v>1</v>
      </c>
      <c r="C3" s="2">
        <v>0.31869212962962962</v>
      </c>
      <c r="D3" s="2">
        <f t="shared" ref="D3:D8" si="0">C3/49.8</f>
        <v>6.3994403540086273E-3</v>
      </c>
    </row>
    <row r="4" spans="1:4">
      <c r="A4">
        <v>3</v>
      </c>
      <c r="B4" t="s">
        <v>2</v>
      </c>
      <c r="C4" s="2">
        <v>0.33339120370370368</v>
      </c>
      <c r="D4" s="2">
        <f t="shared" si="0"/>
        <v>6.6946024840101141E-3</v>
      </c>
    </row>
    <row r="5" spans="1:4">
      <c r="A5">
        <v>4</v>
      </c>
      <c r="B5" t="s">
        <v>3</v>
      </c>
      <c r="C5" s="2">
        <v>0.33408564814814817</v>
      </c>
      <c r="D5" s="2">
        <f t="shared" si="0"/>
        <v>6.7085471515692411E-3</v>
      </c>
    </row>
    <row r="6" spans="1:4">
      <c r="A6">
        <v>5</v>
      </c>
      <c r="B6" t="s">
        <v>4</v>
      </c>
      <c r="C6" s="2">
        <v>0.33634259259259264</v>
      </c>
      <c r="D6" s="2">
        <f t="shared" si="0"/>
        <v>6.7538673211363989E-3</v>
      </c>
    </row>
    <row r="7" spans="1:4">
      <c r="A7">
        <v>6</v>
      </c>
      <c r="B7" t="s">
        <v>5</v>
      </c>
      <c r="C7" s="2">
        <v>0.36967592592592591</v>
      </c>
      <c r="D7" s="2">
        <f t="shared" si="0"/>
        <v>7.4232113639744165E-3</v>
      </c>
    </row>
    <row r="8" spans="1:4">
      <c r="A8">
        <v>7</v>
      </c>
      <c r="B8" t="s">
        <v>23</v>
      </c>
      <c r="C8" s="2">
        <v>0.39559027777777778</v>
      </c>
      <c r="D8" s="2">
        <f t="shared" si="0"/>
        <v>7.9435798750557788E-3</v>
      </c>
    </row>
    <row r="9" spans="1:4">
      <c r="A9">
        <v>8</v>
      </c>
      <c r="B9" t="s">
        <v>24</v>
      </c>
      <c r="C9" t="s">
        <v>25</v>
      </c>
      <c r="D9" s="3">
        <v>8.7037037037037031E-3</v>
      </c>
    </row>
    <row r="15" spans="1:4">
      <c r="C15" s="2"/>
      <c r="D15" s="2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pane ySplit="900" topLeftCell="A3" activePane="bottomLeft"/>
      <selection pane="bottomLeft" activeCell="A3" sqref="A3:A5"/>
    </sheetView>
  </sheetViews>
  <sheetFormatPr defaultRowHeight="15"/>
  <cols>
    <col min="1" max="1" width="17.28515625" style="20" bestFit="1" customWidth="1"/>
    <col min="2" max="2" width="10" style="1" bestFit="1" customWidth="1"/>
    <col min="3" max="3" width="17.42578125" style="1" customWidth="1"/>
    <col min="4" max="5" width="7.140625" style="1" bestFit="1" customWidth="1"/>
    <col min="6" max="6" width="21.5703125" style="1" customWidth="1"/>
    <col min="7" max="7" width="13.5703125" style="1" bestFit="1" customWidth="1"/>
    <col min="8" max="8" width="28.140625" style="1" customWidth="1"/>
    <col min="9" max="9" width="12.140625" style="1" bestFit="1" customWidth="1"/>
    <col min="10" max="10" width="10.7109375" style="1" bestFit="1" customWidth="1"/>
    <col min="11" max="16384" width="9.140625" style="1"/>
  </cols>
  <sheetData>
    <row r="1" spans="1:10" s="1" customFormat="1">
      <c r="A1" s="20" t="s">
        <v>26</v>
      </c>
      <c r="B1" s="1" t="s">
        <v>27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</row>
    <row r="2" spans="1:10" s="1" customFormat="1">
      <c r="A2" s="20"/>
      <c r="B2" s="1" t="s">
        <v>21</v>
      </c>
      <c r="C2" s="21" t="s">
        <v>5</v>
      </c>
      <c r="D2" s="21" t="s">
        <v>6</v>
      </c>
      <c r="E2" s="21" t="s">
        <v>3</v>
      </c>
      <c r="F2" s="21" t="s">
        <v>0</v>
      </c>
      <c r="G2" s="21" t="s">
        <v>2</v>
      </c>
      <c r="H2" s="22" t="s">
        <v>4</v>
      </c>
      <c r="I2" s="21" t="s">
        <v>1</v>
      </c>
      <c r="J2" s="21" t="s">
        <v>7</v>
      </c>
    </row>
    <row r="3" spans="1:10" s="1" customFormat="1">
      <c r="A3" s="23" t="s">
        <v>8</v>
      </c>
      <c r="B3" s="24" t="s">
        <v>9</v>
      </c>
      <c r="C3" s="25">
        <v>5.2835648148148145E-2</v>
      </c>
      <c r="D3" s="25">
        <v>5.7754629629629628E-2</v>
      </c>
      <c r="E3" s="25">
        <v>5.590277777777778E-2</v>
      </c>
      <c r="F3" s="25">
        <v>4.6759259259259257E-2</v>
      </c>
      <c r="G3" s="25">
        <v>5.9976851851851858E-2</v>
      </c>
      <c r="H3" s="25">
        <v>5.9189814814814813E-2</v>
      </c>
      <c r="I3" s="25">
        <v>4.4212962962962961E-2</v>
      </c>
      <c r="J3" s="25">
        <v>6.6782407407407415E-2</v>
      </c>
    </row>
    <row r="4" spans="1:10" s="1" customFormat="1">
      <c r="A4" s="26"/>
      <c r="B4" s="24" t="s">
        <v>28</v>
      </c>
      <c r="C4" s="25">
        <f>C3-0</f>
        <v>5.2835648148148145E-2</v>
      </c>
      <c r="D4" s="25">
        <f t="shared" ref="D4:J4" si="0">D3-0</f>
        <v>5.7754629629629628E-2</v>
      </c>
      <c r="E4" s="25">
        <f t="shared" si="0"/>
        <v>5.590277777777778E-2</v>
      </c>
      <c r="F4" s="25">
        <f t="shared" si="0"/>
        <v>4.6759259259259257E-2</v>
      </c>
      <c r="G4" s="25">
        <f t="shared" si="0"/>
        <v>5.9976851851851858E-2</v>
      </c>
      <c r="H4" s="25">
        <f t="shared" si="0"/>
        <v>5.9189814814814813E-2</v>
      </c>
      <c r="I4" s="25">
        <f t="shared" si="0"/>
        <v>4.4212962962962961E-2</v>
      </c>
      <c r="J4" s="25">
        <f t="shared" si="0"/>
        <v>6.6782407407407415E-2</v>
      </c>
    </row>
    <row r="5" spans="1:10" s="1" customFormat="1" ht="15.75" thickBot="1">
      <c r="A5" s="27"/>
      <c r="B5" s="28" t="s">
        <v>29</v>
      </c>
      <c r="C5" s="29">
        <f>C4/8.6</f>
        <v>6.1436800172265287E-3</v>
      </c>
      <c r="D5" s="29">
        <f t="shared" ref="D5:J5" si="1">D4/8.6</f>
        <v>6.7156546080964687E-3</v>
      </c>
      <c r="E5" s="29">
        <f t="shared" si="1"/>
        <v>6.5003229974160215E-3</v>
      </c>
      <c r="F5" s="29">
        <f t="shared" si="1"/>
        <v>5.4371231696813092E-3</v>
      </c>
      <c r="G5" s="29">
        <f t="shared" si="1"/>
        <v>6.9740525409130068E-3</v>
      </c>
      <c r="H5" s="29">
        <f t="shared" si="1"/>
        <v>6.8825366063738156E-3</v>
      </c>
      <c r="I5" s="29">
        <f t="shared" si="1"/>
        <v>5.1410422049956933E-3</v>
      </c>
      <c r="J5" s="29">
        <f t="shared" si="1"/>
        <v>7.7653962101636529E-3</v>
      </c>
    </row>
    <row r="6" spans="1:10" s="1" customFormat="1">
      <c r="A6" s="23" t="s">
        <v>11</v>
      </c>
      <c r="B6" s="30" t="s">
        <v>9</v>
      </c>
      <c r="C6" s="31">
        <v>8.2557870370370365E-2</v>
      </c>
      <c r="D6" s="31">
        <v>8.6631944444444442E-2</v>
      </c>
      <c r="E6" s="31">
        <v>8.2962962962962961E-2</v>
      </c>
      <c r="F6" s="31">
        <v>8.2326388888888893E-2</v>
      </c>
      <c r="G6" s="31">
        <v>9.5787037037037046E-2</v>
      </c>
      <c r="H6" s="31">
        <v>9.6319444444444444E-2</v>
      </c>
      <c r="I6" s="31">
        <v>7.5266203703703696E-2</v>
      </c>
      <c r="J6" s="31">
        <v>0.10282407407407407</v>
      </c>
    </row>
    <row r="7" spans="1:10" s="1" customFormat="1">
      <c r="A7" s="26"/>
      <c r="B7" s="24" t="s">
        <v>28</v>
      </c>
      <c r="C7" s="25">
        <f>C6-C3</f>
        <v>2.9722222222222219E-2</v>
      </c>
      <c r="D7" s="25">
        <f t="shared" ref="D7:J7" si="2">D6-D3</f>
        <v>2.8877314814814814E-2</v>
      </c>
      <c r="E7" s="25">
        <f t="shared" si="2"/>
        <v>2.706018518518518E-2</v>
      </c>
      <c r="F7" s="25">
        <f t="shared" si="2"/>
        <v>3.5567129629629636E-2</v>
      </c>
      <c r="G7" s="25">
        <f t="shared" si="2"/>
        <v>3.5810185185185188E-2</v>
      </c>
      <c r="H7" s="25">
        <f t="shared" si="2"/>
        <v>3.712962962962963E-2</v>
      </c>
      <c r="I7" s="25">
        <f t="shared" si="2"/>
        <v>3.1053240740740735E-2</v>
      </c>
      <c r="J7" s="25">
        <f t="shared" si="2"/>
        <v>3.6041666666666652E-2</v>
      </c>
    </row>
    <row r="8" spans="1:10" s="1" customFormat="1" ht="15.75" thickBot="1">
      <c r="A8" s="27"/>
      <c r="B8" s="28" t="s">
        <v>29</v>
      </c>
      <c r="C8" s="29">
        <f>C7/4.4</f>
        <v>6.7550505050505034E-3</v>
      </c>
      <c r="D8" s="29">
        <f t="shared" ref="D8:J8" si="3">D7/4.4</f>
        <v>6.5630260942760935E-3</v>
      </c>
      <c r="E8" s="29">
        <f t="shared" si="3"/>
        <v>6.1500420875420861E-3</v>
      </c>
      <c r="F8" s="29">
        <f t="shared" si="3"/>
        <v>8.0834385521885536E-3</v>
      </c>
      <c r="G8" s="29">
        <f t="shared" si="3"/>
        <v>8.1386784511784504E-3</v>
      </c>
      <c r="H8" s="29">
        <f t="shared" si="3"/>
        <v>8.438552188552188E-3</v>
      </c>
      <c r="I8" s="29">
        <f t="shared" si="3"/>
        <v>7.0575547138047121E-3</v>
      </c>
      <c r="J8" s="29">
        <f t="shared" si="3"/>
        <v>8.1912878787878743E-3</v>
      </c>
    </row>
    <row r="9" spans="1:10" s="1" customFormat="1">
      <c r="A9" s="23" t="s">
        <v>12</v>
      </c>
      <c r="B9" s="30" t="s">
        <v>9</v>
      </c>
      <c r="C9" s="31">
        <v>0.13292824074074075</v>
      </c>
      <c r="D9" s="31">
        <v>0.13842592592592592</v>
      </c>
      <c r="E9" s="31">
        <v>0.1232638888888889</v>
      </c>
      <c r="F9" s="31">
        <v>0.13217592592592592</v>
      </c>
      <c r="G9" s="31">
        <v>0.14340277777777777</v>
      </c>
      <c r="H9" s="31">
        <v>0.14270833333333333</v>
      </c>
      <c r="I9" s="31">
        <v>0.12291666666666667</v>
      </c>
      <c r="J9" s="31">
        <v>0.17048611111111112</v>
      </c>
    </row>
    <row r="10" spans="1:10" s="1" customFormat="1">
      <c r="A10" s="26"/>
      <c r="B10" s="24" t="s">
        <v>28</v>
      </c>
      <c r="C10" s="25">
        <f>C9-C6</f>
        <v>5.0370370370370385E-2</v>
      </c>
      <c r="D10" s="25">
        <f t="shared" ref="D10:J10" si="4">D9-D6</f>
        <v>5.1793981481481483E-2</v>
      </c>
      <c r="E10" s="25">
        <f t="shared" si="4"/>
        <v>4.0300925925925934E-2</v>
      </c>
      <c r="F10" s="25">
        <f t="shared" si="4"/>
        <v>4.9849537037037026E-2</v>
      </c>
      <c r="G10" s="25">
        <f t="shared" si="4"/>
        <v>4.7615740740740722E-2</v>
      </c>
      <c r="H10" s="25">
        <f t="shared" si="4"/>
        <v>4.6388888888888882E-2</v>
      </c>
      <c r="I10" s="25">
        <f t="shared" si="4"/>
        <v>4.7650462962962978E-2</v>
      </c>
      <c r="J10" s="25">
        <f t="shared" si="4"/>
        <v>6.7662037037037048E-2</v>
      </c>
    </row>
    <row r="11" spans="1:10" s="1" customFormat="1" ht="15.75" thickBot="1">
      <c r="A11" s="27"/>
      <c r="B11" s="28" t="s">
        <v>29</v>
      </c>
      <c r="C11" s="29">
        <f>C10/7.7</f>
        <v>6.5416065416065436E-3</v>
      </c>
      <c r="D11" s="29">
        <f t="shared" ref="D11:J11" si="5">D10/7.7</f>
        <v>6.7264911014911014E-3</v>
      </c>
      <c r="E11" s="29">
        <f t="shared" si="5"/>
        <v>5.2338864838864848E-3</v>
      </c>
      <c r="F11" s="29">
        <f t="shared" si="5"/>
        <v>6.4739658489658472E-3</v>
      </c>
      <c r="G11" s="29">
        <f t="shared" si="5"/>
        <v>6.1838624338624313E-3</v>
      </c>
      <c r="H11" s="29">
        <f t="shared" si="5"/>
        <v>6.0245310245310236E-3</v>
      </c>
      <c r="I11" s="29">
        <f t="shared" si="5"/>
        <v>6.188371813371815E-3</v>
      </c>
      <c r="J11" s="29">
        <f t="shared" si="5"/>
        <v>8.787277537277538E-3</v>
      </c>
    </row>
    <row r="12" spans="1:10" s="1" customFormat="1">
      <c r="A12" s="23" t="s">
        <v>13</v>
      </c>
      <c r="B12" s="30" t="s">
        <v>9</v>
      </c>
      <c r="C12" s="31">
        <v>0.19826388888888888</v>
      </c>
      <c r="D12" s="31">
        <v>0.19270833333333334</v>
      </c>
      <c r="E12" s="31">
        <v>0.16493055555555555</v>
      </c>
      <c r="F12" s="31">
        <v>0.17465277777777777</v>
      </c>
      <c r="G12" s="31">
        <v>0.18784722222222219</v>
      </c>
      <c r="H12" s="31">
        <v>0.18368055555555554</v>
      </c>
      <c r="I12" s="31">
        <v>0.16006944444444446</v>
      </c>
      <c r="J12" s="32"/>
    </row>
    <row r="13" spans="1:10" s="1" customFormat="1">
      <c r="A13" s="26"/>
      <c r="B13" s="24" t="s">
        <v>28</v>
      </c>
      <c r="C13" s="25">
        <f>C12-C9</f>
        <v>6.5335648148148129E-2</v>
      </c>
      <c r="D13" s="25">
        <f t="shared" ref="D13:I13" si="6">D12-D9</f>
        <v>5.4282407407407418E-2</v>
      </c>
      <c r="E13" s="25">
        <f t="shared" si="6"/>
        <v>4.1666666666666657E-2</v>
      </c>
      <c r="F13" s="25">
        <f t="shared" si="6"/>
        <v>4.2476851851851849E-2</v>
      </c>
      <c r="G13" s="25">
        <f t="shared" si="6"/>
        <v>4.4444444444444425E-2</v>
      </c>
      <c r="H13" s="25">
        <f t="shared" si="6"/>
        <v>4.0972222222222215E-2</v>
      </c>
      <c r="I13" s="25">
        <f t="shared" si="6"/>
        <v>3.7152777777777785E-2</v>
      </c>
      <c r="J13" s="25"/>
    </row>
    <row r="14" spans="1:10" s="1" customFormat="1" ht="15.75" thickBot="1">
      <c r="A14" s="27"/>
      <c r="B14" s="28" t="s">
        <v>29</v>
      </c>
      <c r="C14" s="29">
        <f>C13/6.8</f>
        <v>9.6081835511982547E-3</v>
      </c>
      <c r="D14" s="29">
        <f t="shared" ref="D14:I14" si="7">D13/6.8</f>
        <v>7.9827069716775622E-3</v>
      </c>
      <c r="E14" s="29">
        <f t="shared" si="7"/>
        <v>6.1274509803921559E-3</v>
      </c>
      <c r="F14" s="29">
        <f t="shared" si="7"/>
        <v>6.2465958605664486E-3</v>
      </c>
      <c r="G14" s="29">
        <f t="shared" si="7"/>
        <v>6.5359477124182982E-3</v>
      </c>
      <c r="H14" s="29">
        <f t="shared" si="7"/>
        <v>6.0253267973856203E-3</v>
      </c>
      <c r="I14" s="29">
        <f t="shared" si="7"/>
        <v>5.4636437908496746E-3</v>
      </c>
      <c r="J14" s="29"/>
    </row>
    <row r="15" spans="1:10" s="1" customFormat="1">
      <c r="A15" s="23" t="s">
        <v>14</v>
      </c>
      <c r="B15" s="30" t="s">
        <v>9</v>
      </c>
      <c r="C15" s="31">
        <v>0.21755787037037036</v>
      </c>
      <c r="D15" s="31">
        <v>0.2162037037037037</v>
      </c>
      <c r="E15" s="31">
        <v>0.18993055555555557</v>
      </c>
      <c r="F15" s="31">
        <v>0.20439814814814816</v>
      </c>
      <c r="G15" s="31">
        <v>0.20833333333333334</v>
      </c>
      <c r="H15" s="31">
        <v>0.21006944444444445</v>
      </c>
      <c r="I15" s="31">
        <v>0.18784722222222219</v>
      </c>
      <c r="J15" s="31">
        <v>0.265625</v>
      </c>
    </row>
    <row r="16" spans="1:10" s="1" customFormat="1">
      <c r="A16" s="26"/>
      <c r="B16" s="24" t="s">
        <v>28</v>
      </c>
      <c r="C16" s="25">
        <f>C15-C12</f>
        <v>1.9293981481481481E-2</v>
      </c>
      <c r="D16" s="25">
        <f t="shared" ref="D16:I16" si="8">D15-D12</f>
        <v>2.3495370370370361E-2</v>
      </c>
      <c r="E16" s="25">
        <f t="shared" si="8"/>
        <v>2.5000000000000022E-2</v>
      </c>
      <c r="F16" s="25">
        <f t="shared" si="8"/>
        <v>2.9745370370370394E-2</v>
      </c>
      <c r="G16" s="25">
        <f t="shared" si="8"/>
        <v>2.0486111111111149E-2</v>
      </c>
      <c r="H16" s="25">
        <f t="shared" si="8"/>
        <v>2.6388888888888906E-2</v>
      </c>
      <c r="I16" s="25">
        <f t="shared" si="8"/>
        <v>2.7777777777777735E-2</v>
      </c>
      <c r="J16" s="25"/>
    </row>
    <row r="17" spans="1:10" s="1" customFormat="1" ht="15.75" thickBot="1">
      <c r="A17" s="27"/>
      <c r="B17" s="28" t="s">
        <v>29</v>
      </c>
      <c r="C17" s="29">
        <f>C16/3</f>
        <v>6.4313271604938271E-3</v>
      </c>
      <c r="D17" s="29">
        <f t="shared" ref="D17:I17" si="9">D16/3</f>
        <v>7.8317901234567864E-3</v>
      </c>
      <c r="E17" s="29">
        <f t="shared" si="9"/>
        <v>8.3333333333333402E-3</v>
      </c>
      <c r="F17" s="29">
        <f t="shared" si="9"/>
        <v>9.9151234567901314E-3</v>
      </c>
      <c r="G17" s="29">
        <f t="shared" si="9"/>
        <v>6.8287037037037162E-3</v>
      </c>
      <c r="H17" s="29">
        <f t="shared" si="9"/>
        <v>8.7962962962963021E-3</v>
      </c>
      <c r="I17" s="29">
        <f t="shared" si="9"/>
        <v>9.2592592592592449E-3</v>
      </c>
      <c r="J17" s="29">
        <f>(J15-J9)/(6.8+3)</f>
        <v>9.7080498866213144E-3</v>
      </c>
    </row>
    <row r="18" spans="1:10" s="1" customFormat="1">
      <c r="A18" s="23" t="s">
        <v>15</v>
      </c>
      <c r="B18" s="30" t="s">
        <v>9</v>
      </c>
      <c r="C18" s="31">
        <v>0.26204861111111111</v>
      </c>
      <c r="D18" s="31">
        <v>0.28260416666666666</v>
      </c>
      <c r="E18" s="31">
        <v>0.2330439814814815</v>
      </c>
      <c r="F18" s="31">
        <v>0.24194444444444443</v>
      </c>
      <c r="G18" s="31">
        <v>0.25763888888888892</v>
      </c>
      <c r="H18" s="31">
        <v>0.2495138888888889</v>
      </c>
      <c r="I18" s="31">
        <v>0.2268287037037037</v>
      </c>
      <c r="J18" s="32" t="s">
        <v>30</v>
      </c>
    </row>
    <row r="19" spans="1:10" s="1" customFormat="1">
      <c r="A19" s="26"/>
      <c r="B19" s="24" t="s">
        <v>28</v>
      </c>
      <c r="C19" s="25">
        <f>C18-C15</f>
        <v>4.4490740740740747E-2</v>
      </c>
      <c r="D19" s="25">
        <f t="shared" ref="D19:I19" si="10">D18-D15</f>
        <v>6.6400462962962953E-2</v>
      </c>
      <c r="E19" s="25">
        <f t="shared" si="10"/>
        <v>4.311342592592593E-2</v>
      </c>
      <c r="F19" s="25">
        <f t="shared" si="10"/>
        <v>3.7546296296296272E-2</v>
      </c>
      <c r="G19" s="25">
        <f t="shared" si="10"/>
        <v>4.9305555555555575E-2</v>
      </c>
      <c r="H19" s="25">
        <f t="shared" si="10"/>
        <v>3.9444444444444449E-2</v>
      </c>
      <c r="I19" s="25">
        <f t="shared" si="10"/>
        <v>3.8981481481481506E-2</v>
      </c>
      <c r="J19" s="25" t="s">
        <v>31</v>
      </c>
    </row>
    <row r="20" spans="1:10" s="1" customFormat="1" ht="15.75" thickBot="1">
      <c r="A20" s="27"/>
      <c r="B20" s="28" t="s">
        <v>29</v>
      </c>
      <c r="C20" s="29">
        <f>C19/6.8</f>
        <v>6.5427559912854044E-3</v>
      </c>
      <c r="D20" s="29">
        <f t="shared" ref="D20:I20" si="11">D19/6.8</f>
        <v>9.7647739651416116E-3</v>
      </c>
      <c r="E20" s="29">
        <f t="shared" si="11"/>
        <v>6.3402096949891074E-3</v>
      </c>
      <c r="F20" s="29">
        <f t="shared" si="11"/>
        <v>5.5215141612200399E-3</v>
      </c>
      <c r="G20" s="29">
        <f t="shared" si="11"/>
        <v>7.2508169934640552E-3</v>
      </c>
      <c r="H20" s="29">
        <f t="shared" si="11"/>
        <v>5.8006535947712429E-3</v>
      </c>
      <c r="I20" s="29">
        <f t="shared" si="11"/>
        <v>5.7325708061002215E-3</v>
      </c>
      <c r="J20" s="29"/>
    </row>
    <row r="21" spans="1:10" s="1" customFormat="1">
      <c r="A21" s="23" t="s">
        <v>32</v>
      </c>
      <c r="B21" s="30" t="s">
        <v>9</v>
      </c>
      <c r="C21" s="31">
        <v>0.31722222222222224</v>
      </c>
      <c r="D21" s="32"/>
      <c r="E21" s="31">
        <v>0.2895138888888889</v>
      </c>
      <c r="F21" s="31">
        <v>0.27719907407407407</v>
      </c>
      <c r="G21" s="31">
        <v>0.29922453703703705</v>
      </c>
      <c r="H21" s="31">
        <v>0.2964236111111111</v>
      </c>
      <c r="I21" s="31">
        <v>0.26552083333333332</v>
      </c>
      <c r="J21" s="32"/>
    </row>
    <row r="22" spans="1:10" s="1" customFormat="1">
      <c r="A22" s="26"/>
      <c r="B22" s="24" t="s">
        <v>28</v>
      </c>
      <c r="C22" s="25">
        <f>C21-C18</f>
        <v>5.5173611111111132E-2</v>
      </c>
      <c r="D22" s="25"/>
      <c r="E22" s="25">
        <f t="shared" ref="E22:I22" si="12">E21-E18</f>
        <v>5.6469907407407399E-2</v>
      </c>
      <c r="F22" s="25">
        <f t="shared" si="12"/>
        <v>3.5254629629629636E-2</v>
      </c>
      <c r="G22" s="25">
        <f t="shared" si="12"/>
        <v>4.1585648148148135E-2</v>
      </c>
      <c r="H22" s="25">
        <f t="shared" si="12"/>
        <v>4.69097222222222E-2</v>
      </c>
      <c r="I22" s="25">
        <f t="shared" si="12"/>
        <v>3.8692129629629618E-2</v>
      </c>
      <c r="J22" s="25"/>
    </row>
    <row r="23" spans="1:10" s="1" customFormat="1" ht="15.75" thickBot="1">
      <c r="A23" s="27"/>
      <c r="B23" s="28" t="s">
        <v>29</v>
      </c>
      <c r="C23" s="29">
        <f>C22/6.2</f>
        <v>8.8989695340501822E-3</v>
      </c>
      <c r="D23" s="29"/>
      <c r="E23" s="29">
        <f t="shared" ref="E23:I23" si="13">E22/6.2</f>
        <v>9.1080495818399027E-3</v>
      </c>
      <c r="F23" s="29">
        <f t="shared" si="13"/>
        <v>5.686230585424135E-3</v>
      </c>
      <c r="G23" s="29">
        <f t="shared" si="13"/>
        <v>6.7073626045400219E-3</v>
      </c>
      <c r="H23" s="29">
        <f t="shared" si="13"/>
        <v>7.5660842293906773E-3</v>
      </c>
      <c r="I23" s="29">
        <f t="shared" si="13"/>
        <v>6.2406660692950998E-3</v>
      </c>
      <c r="J23" s="29"/>
    </row>
    <row r="24" spans="1:10" s="1" customFormat="1">
      <c r="A24" s="23" t="s">
        <v>17</v>
      </c>
      <c r="B24" s="30" t="s">
        <v>9</v>
      </c>
      <c r="C24" s="31">
        <v>0.36944444444444446</v>
      </c>
      <c r="D24" s="31">
        <v>0.39559027777777778</v>
      </c>
      <c r="E24" s="31">
        <v>0.33408564814814817</v>
      </c>
      <c r="F24" s="31">
        <v>0.3130324074074074</v>
      </c>
      <c r="G24" s="31">
        <v>0.33339120370370368</v>
      </c>
      <c r="H24" s="31">
        <v>0.33634259259259264</v>
      </c>
      <c r="I24" s="31">
        <v>0.31869212962962962</v>
      </c>
      <c r="J24" s="32"/>
    </row>
    <row r="25" spans="1:10" s="1" customFormat="1">
      <c r="A25" s="26"/>
      <c r="B25" s="24" t="s">
        <v>28</v>
      </c>
      <c r="C25" s="25">
        <f>C24-C21</f>
        <v>5.2222222222222225E-2</v>
      </c>
      <c r="D25" s="25"/>
      <c r="E25" s="25">
        <f t="shared" ref="E25:I25" si="14">E24-E21</f>
        <v>4.4571759259259269E-2</v>
      </c>
      <c r="F25" s="25">
        <f t="shared" si="14"/>
        <v>3.5833333333333328E-2</v>
      </c>
      <c r="G25" s="25">
        <f t="shared" si="14"/>
        <v>3.4166666666666623E-2</v>
      </c>
      <c r="H25" s="25">
        <f t="shared" si="14"/>
        <v>3.9918981481481541E-2</v>
      </c>
      <c r="I25" s="25">
        <f t="shared" si="14"/>
        <v>5.31712962962963E-2</v>
      </c>
      <c r="J25" s="25"/>
    </row>
    <row r="26" spans="1:10" s="1" customFormat="1" ht="15.75" thickBot="1">
      <c r="A26" s="27"/>
      <c r="B26" s="28" t="s">
        <v>29</v>
      </c>
      <c r="C26" s="29">
        <f>C25/6.3</f>
        <v>8.2892416225749561E-3</v>
      </c>
      <c r="D26" s="29">
        <f>(D24-D18)/(6.2+6.3)</f>
        <v>9.0388888888888897E-3</v>
      </c>
      <c r="E26" s="29">
        <f t="shared" ref="E26:I26" si="15">E25/6.3</f>
        <v>7.0748824221046457E-3</v>
      </c>
      <c r="F26" s="29">
        <f t="shared" si="15"/>
        <v>5.687830687830687E-3</v>
      </c>
      <c r="G26" s="29">
        <f t="shared" si="15"/>
        <v>5.4232804232804167E-3</v>
      </c>
      <c r="H26" s="29">
        <f t="shared" si="15"/>
        <v>6.3363462669018319E-3</v>
      </c>
      <c r="I26" s="29">
        <f t="shared" si="15"/>
        <v>8.4398883009994125E-3</v>
      </c>
      <c r="J26" s="29"/>
    </row>
    <row r="27" spans="1:10" s="1" customFormat="1">
      <c r="A27" s="33" t="s">
        <v>33</v>
      </c>
      <c r="B27" s="34" t="s">
        <v>34</v>
      </c>
      <c r="C27" s="31">
        <f>C24</f>
        <v>0.36944444444444446</v>
      </c>
      <c r="D27" s="31">
        <f t="shared" ref="D27:I27" si="16">D24</f>
        <v>0.39559027777777778</v>
      </c>
      <c r="E27" s="31">
        <f t="shared" si="16"/>
        <v>0.33408564814814817</v>
      </c>
      <c r="F27" s="31">
        <f t="shared" si="16"/>
        <v>0.3130324074074074</v>
      </c>
      <c r="G27" s="31">
        <f t="shared" si="16"/>
        <v>0.33339120370370368</v>
      </c>
      <c r="H27" s="31">
        <f t="shared" si="16"/>
        <v>0.33634259259259264</v>
      </c>
      <c r="I27" s="31">
        <f t="shared" si="16"/>
        <v>0.31869212962962962</v>
      </c>
      <c r="J27" s="31"/>
    </row>
    <row r="28" spans="1:10" s="1" customFormat="1">
      <c r="A28" s="35"/>
      <c r="B28" s="36" t="s">
        <v>35</v>
      </c>
      <c r="C28" s="25">
        <f>C27/49.8</f>
        <v>7.4185631414547086E-3</v>
      </c>
      <c r="D28" s="25">
        <f t="shared" ref="D28:I28" si="17">D27/49.8</f>
        <v>7.9435798750557788E-3</v>
      </c>
      <c r="E28" s="25">
        <f t="shared" si="17"/>
        <v>6.7085471515692411E-3</v>
      </c>
      <c r="F28" s="25">
        <f t="shared" si="17"/>
        <v>6.2857913134017557E-3</v>
      </c>
      <c r="G28" s="25">
        <f t="shared" si="17"/>
        <v>6.6946024840101141E-3</v>
      </c>
      <c r="H28" s="25">
        <f t="shared" si="17"/>
        <v>6.7538673211363989E-3</v>
      </c>
      <c r="I28" s="25">
        <f t="shared" si="17"/>
        <v>6.3994403540086273E-3</v>
      </c>
      <c r="J28" s="25"/>
    </row>
    <row r="29" spans="1:10" s="1" customFormat="1">
      <c r="A29" s="20"/>
      <c r="B29" s="37" t="s">
        <v>20</v>
      </c>
      <c r="C29" s="37">
        <v>6</v>
      </c>
      <c r="D29" s="37">
        <v>7</v>
      </c>
      <c r="E29" s="37">
        <v>4</v>
      </c>
      <c r="F29" s="37">
        <v>1</v>
      </c>
      <c r="G29" s="37">
        <v>3</v>
      </c>
      <c r="H29" s="37">
        <v>5</v>
      </c>
      <c r="I29" s="37">
        <v>2</v>
      </c>
      <c r="J29" s="37">
        <v>8</v>
      </c>
    </row>
  </sheetData>
  <mergeCells count="9">
    <mergeCell ref="A21:A23"/>
    <mergeCell ref="A24:A26"/>
    <mergeCell ref="A27:A28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stats</vt:lpstr>
      <vt:lpstr>summary</vt:lpstr>
      <vt:lpstr>details</vt:lpstr>
    </vt:vector>
  </TitlesOfParts>
  <Company>HHMI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</dc:creator>
  <cp:lastModifiedBy>Seth</cp:lastModifiedBy>
  <dcterms:created xsi:type="dcterms:W3CDTF">2011-05-01T17:58:34Z</dcterms:created>
  <dcterms:modified xsi:type="dcterms:W3CDTF">2011-12-16T04:28:17Z</dcterms:modified>
</cp:coreProperties>
</file>